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TZO TKON\Documents\VIJEĆE 2024 - 2028\7. sjednica Vijeća\"/>
    </mc:Choice>
  </mc:AlternateContent>
  <xr:revisionPtr revIDLastSave="0" documentId="8_{2F572B88-A93E-40C2-B53B-B087CAC8A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H37" i="1" l="1"/>
  <c r="H34" i="1"/>
  <c r="H15" i="1" l="1"/>
  <c r="H47" i="1"/>
  <c r="H46" i="1"/>
  <c r="H45" i="1"/>
  <c r="H41" i="1"/>
  <c r="H38" i="1"/>
  <c r="H36" i="1"/>
  <c r="H33" i="1"/>
  <c r="H29" i="1"/>
  <c r="H27" i="1"/>
  <c r="H14" i="1"/>
  <c r="H10" i="1"/>
  <c r="H9" i="1"/>
  <c r="H8" i="1"/>
  <c r="H7" i="1"/>
  <c r="H6" i="1"/>
  <c r="G24" i="1" l="1"/>
  <c r="H24" i="1" s="1"/>
  <c r="G30" i="1"/>
  <c r="H30" i="1" s="1"/>
  <c r="G38" i="1"/>
  <c r="G45" i="1"/>
  <c r="G6" i="1"/>
  <c r="G15" i="1" s="1"/>
  <c r="F6" i="1"/>
  <c r="F15" i="1" s="1"/>
  <c r="I7" i="1" s="1"/>
  <c r="F30" i="1"/>
  <c r="F38" i="1"/>
  <c r="F45" i="1"/>
  <c r="I8" i="1" l="1"/>
  <c r="G51" i="1"/>
  <c r="H51" i="1" s="1"/>
  <c r="I14" i="1"/>
  <c r="I20" i="1"/>
  <c r="I9" i="1"/>
  <c r="I13" i="1"/>
  <c r="I12" i="1"/>
  <c r="I11" i="1"/>
  <c r="I6" i="1"/>
  <c r="I10" i="1"/>
  <c r="E45" i="1"/>
  <c r="E30" i="1"/>
  <c r="E24" i="1"/>
  <c r="E15" i="1"/>
  <c r="E51" i="1" l="1"/>
  <c r="F51" i="1"/>
  <c r="I23" i="1" l="1"/>
  <c r="I22" i="1"/>
  <c r="I21" i="1"/>
  <c r="I24" i="1"/>
  <c r="I43" i="1"/>
  <c r="I35" i="1"/>
  <c r="I27" i="1"/>
  <c r="I36" i="1"/>
  <c r="I50" i="1"/>
  <c r="I42" i="1"/>
  <c r="I34" i="1"/>
  <c r="I26" i="1"/>
  <c r="I41" i="1"/>
  <c r="I25" i="1"/>
  <c r="I48" i="1"/>
  <c r="I32" i="1"/>
  <c r="I39" i="1"/>
  <c r="I46" i="1"/>
  <c r="I30" i="1"/>
  <c r="I49" i="1"/>
  <c r="I33" i="1"/>
  <c r="I40" i="1"/>
  <c r="I47" i="1"/>
  <c r="I31" i="1"/>
  <c r="I38" i="1"/>
  <c r="I45" i="1"/>
  <c r="I37" i="1"/>
  <c r="I44" i="1"/>
  <c r="I28" i="1"/>
  <c r="I29" i="1"/>
  <c r="I51" i="1"/>
</calcChain>
</file>

<file path=xl/sharedStrings.xml><?xml version="1.0" encoding="utf-8"?>
<sst xmlns="http://schemas.openxmlformats.org/spreadsheetml/2006/main" count="93" uniqueCount="80">
  <si>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</si>
  <si>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</si>
  <si>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</si>
  <si>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</si>
  <si>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</si>
  <si>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</si>
  <si>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</si>
  <si>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</si>
  <si>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</si>
  <si>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</si>
  <si>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</si>
  <si>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</si>
  <si>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</si>
  <si>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</si>
  <si>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</si>
  <si>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</si>
  <si>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</si>
  <si>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</si>
  <si>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</si>
  <si>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</si>
  <si>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</si>
  <si>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</si>
  <si>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</si>
  <si>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</si>
  <si>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</si>
  <si>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</si>
  <si>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</si>
  <si>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</si>
  <si>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</si>
  <si>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</si>
  <si>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</si>
  <si>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</si>
  <si>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</si>
  <si>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</si>
  <si>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</si>
  <si>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</si>
  <si>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</si>
  <si>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</si>
  <si>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</si>
  <si>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</si>
  <si>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</si>
  <si>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Sajmovi, posebne prezentacije i poslovne radionice</t>
  </si>
  <si>
    <t>3.2.</t>
  </si>
  <si>
    <t>Suradnja s organizatorima putovanja</t>
  </si>
  <si>
    <t>3.3.</t>
  </si>
  <si>
    <t>Kreiranje promotivnog materijala</t>
  </si>
  <si>
    <t>3.4.</t>
  </si>
  <si>
    <t>Internetske stranice</t>
  </si>
  <si>
    <t xml:space="preserve">3.5. </t>
  </si>
  <si>
    <t>Kreiranje i upravljanje bazama turističkih podataka</t>
  </si>
  <si>
    <t>3.6.</t>
  </si>
  <si>
    <t>Turističko-informativne aktivnosti</t>
  </si>
  <si>
    <t>3.7.</t>
  </si>
  <si>
    <t>Marketinške i poslovne suradnje</t>
  </si>
  <si>
    <t>DESTINACIJSKI MENADŽMENT</t>
  </si>
  <si>
    <t>4.1.</t>
  </si>
  <si>
    <t>Turistički informacijski sustavi i aplikacije /eVisitor</t>
  </si>
  <si>
    <t>4.2.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</si>
  <si>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</si>
  <si>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</si>
  <si>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</si>
  <si>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</si>
  <si>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</si>
  <si>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</si>
  <si>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</si>
  <si>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</si>
  <si>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</si>
  <si>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</si>
  <si>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</si>
  <si>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</si>
  <si>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</si>
  <si>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</si>
  <si>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</si>
  <si>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 xml:space="preserve">REZERVA </t>
  </si>
  <si>
    <t>8.</t>
  </si>
  <si>
    <t>POKRIVANJE MANJKA PRIHODA IZ PRETHODNE GODINE</t>
  </si>
  <si>
    <t xml:space="preserve">Plan za 2025. </t>
  </si>
  <si>
    <t>Izmjene i dopune 2025</t>
  </si>
  <si>
    <t>Izvršenje financijskog plana 2025.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</si>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</sst>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2" x14ac:knownFonts="1">
    <font>
      <sz val="11"/>
      <color theme="1"/>
      <name val="Calibri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9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/>
    </xf>
    <xf numFmtId="9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2" fontId="7" fillId="5" borderId="1" xfId="0" applyNumberFormat="1" applyFont="1" applyFill="1" applyBorder="1" applyAlignment="1">
      <alignment vertical="center"/>
    </xf>
    <xf numFmtId="2" fontId="1" fillId="0" borderId="0" xfId="0" applyNumberFormat="1" applyFont="1"/>
    <xf numFmtId="43" fontId="1" fillId="0" borderId="1" xfId="1" applyFont="1" applyBorder="1"/>
    <xf numFmtId="43" fontId="1" fillId="6" borderId="1" xfId="1" applyFont="1" applyFill="1" applyBorder="1"/>
    <xf numFmtId="9" fontId="10" fillId="7" borderId="1" xfId="0" applyNumberFormat="1" applyFont="1" applyFill="1" applyBorder="1" applyAlignment="1">
      <alignment horizontal="right" vertical="center"/>
    </xf>
    <xf numFmtId="43" fontId="7" fillId="7" borderId="1" xfId="1" applyFont="1" applyFill="1" applyBorder="1" applyAlignment="1">
      <alignment vertical="center"/>
    </xf>
    <xf numFmtId="2" fontId="1" fillId="6" borderId="1" xfId="0" applyNumberFormat="1" applyFont="1" applyFill="1" applyBorder="1"/>
    <xf numFmtId="43" fontId="11" fillId="4" borderId="1" xfId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3" fontId="1" fillId="0" borderId="1" xfId="1" applyFont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43" fontId="8" fillId="6" borderId="1" xfId="1" applyFont="1" applyFill="1" applyBorder="1" applyAlignment="1">
      <alignment vertical="center"/>
    </xf>
    <xf numFmtId="164" fontId="0" fillId="0" borderId="0" xfId="0" applyNumberFormat="1"/>
    <xf numFmtId="9" fontId="6" fillId="4" borderId="1" xfId="0" applyNumberFormat="1" applyFont="1" applyFill="1" applyBorder="1" applyAlignment="1">
      <alignment horizontal="right" vertical="center"/>
    </xf>
    <xf numFmtId="9" fontId="3" fillId="4" borderId="1" xfId="0" applyNumberFormat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vertical="center"/>
    </xf>
    <xf numFmtId="43" fontId="1" fillId="6" borderId="3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59"/>
  <sheetViews>
    <sheetView tabSelected="1" zoomScaleNormal="100" workbookViewId="0">
      <selection activeCell="H37" sqref="H37"/>
    </sheetView>
  </sheetViews>
  <sheetFormatPr defaultColWidth="9" defaultRowHeight="15.75" x14ac:dyDescent="0.25"/>
  <cols>
    <col min="1" max="1" width="4.5703125" customWidth="1"/>
    <col min="2" max="2" width="5.28515625" style="1" customWidth="1"/>
    <col min="3" max="3" width="4.7109375" style="1" customWidth="1"/>
    <col min="4" max="4" width="51.7109375" customWidth="1"/>
    <col min="5" max="5" width="12.28515625" customWidth="1"/>
    <col min="6" max="6" width="13.140625" style="29" customWidth="1"/>
    <col min="7" max="7" width="12.5703125" style="29" customWidth="1"/>
    <col min="8" max="8" width="9.140625" style="29" customWidth="1"/>
    <col min="9" max="9" width="7.42578125" style="2" customWidth="1"/>
    <col min="10" max="10" width="47.7109375" customWidth="1"/>
  </cols>
  <sheetData>
    <row r="4" spans="2:15" ht="27.6" customHeight="1" x14ac:dyDescent="0.25">
      <c r="B4" s="52"/>
      <c r="C4" s="52"/>
      <c r="D4" s="48" t="s">
        <v>0</v>
      </c>
      <c r="E4" s="49" t="s">
        <v>76</v>
      </c>
      <c r="F4" s="57" t="s">
        <v>77</v>
      </c>
      <c r="G4" s="58" t="s">
        <v>78</v>
      </c>
      <c r="H4" s="58" t="s">
        <v>79</v>
      </c>
      <c r="I4" s="49" t="s">
        <v>1</v>
      </c>
    </row>
    <row r="5" spans="2:15" ht="21" customHeight="1" x14ac:dyDescent="0.25">
      <c r="B5" s="52"/>
      <c r="C5" s="52"/>
      <c r="D5" s="48"/>
      <c r="E5" s="50"/>
      <c r="F5" s="57"/>
      <c r="G5" s="59"/>
      <c r="H5" s="59"/>
      <c r="I5" s="50"/>
    </row>
    <row r="6" spans="2:15" ht="22.9" customHeight="1" x14ac:dyDescent="0.25">
      <c r="B6" s="3" t="s">
        <v>2</v>
      </c>
      <c r="C6" s="3"/>
      <c r="D6" s="4" t="s">
        <v>3</v>
      </c>
      <c r="E6" s="5">
        <v>80000</v>
      </c>
      <c r="F6" s="5">
        <f>SUM(F7+F8)</f>
        <v>81000</v>
      </c>
      <c r="G6" s="5">
        <f>SUM(G7:G8)</f>
        <v>82680.56</v>
      </c>
      <c r="H6" s="5">
        <f>G6/F6*100</f>
        <v>102.07476543209877</v>
      </c>
      <c r="I6" s="6">
        <f>F6/$F$15</f>
        <v>0.39550201901339338</v>
      </c>
    </row>
    <row r="7" spans="2:15" ht="20.45" customHeight="1" x14ac:dyDescent="0.25">
      <c r="B7" s="7"/>
      <c r="C7" s="7" t="s">
        <v>4</v>
      </c>
      <c r="D7" s="8" t="s">
        <v>5</v>
      </c>
      <c r="E7" s="9">
        <v>55000</v>
      </c>
      <c r="F7" s="9">
        <v>53500</v>
      </c>
      <c r="G7" s="9">
        <v>53362.76</v>
      </c>
      <c r="H7" s="9">
        <f>G7/F7*100</f>
        <v>99.743476635514028</v>
      </c>
      <c r="I7" s="45">
        <f t="shared" ref="I7:I14" si="0">F7/$F$15</f>
        <v>0.26122664218785857</v>
      </c>
    </row>
    <row r="8" spans="2:15" ht="18.600000000000001" customHeight="1" x14ac:dyDescent="0.25">
      <c r="B8" s="10"/>
      <c r="C8" s="7" t="s">
        <v>6</v>
      </c>
      <c r="D8" s="8" t="s">
        <v>7</v>
      </c>
      <c r="E8" s="9">
        <v>25000</v>
      </c>
      <c r="F8" s="9">
        <v>27500</v>
      </c>
      <c r="G8" s="9">
        <v>29317.8</v>
      </c>
      <c r="H8" s="9">
        <f>G8/F8*100</f>
        <v>106.61018181818183</v>
      </c>
      <c r="I8" s="45">
        <f t="shared" si="0"/>
        <v>0.13427537682553478</v>
      </c>
    </row>
    <row r="9" spans="2:15" ht="28.9" customHeight="1" x14ac:dyDescent="0.25">
      <c r="B9" s="3" t="s">
        <v>8</v>
      </c>
      <c r="C9" s="3"/>
      <c r="D9" s="4" t="s">
        <v>9</v>
      </c>
      <c r="E9" s="5">
        <v>47000</v>
      </c>
      <c r="F9" s="5">
        <v>52365</v>
      </c>
      <c r="G9" s="5">
        <v>47366.29</v>
      </c>
      <c r="H9" s="5">
        <f>G9/F9*100</f>
        <v>90.454101021674788</v>
      </c>
      <c r="I9" s="6">
        <f t="shared" si="0"/>
        <v>0.25568473118069557</v>
      </c>
    </row>
    <row r="10" spans="2:15" ht="19.149999999999999" customHeight="1" x14ac:dyDescent="0.25">
      <c r="B10" s="11" t="s">
        <v>10</v>
      </c>
      <c r="C10" s="11"/>
      <c r="D10" s="12" t="s">
        <v>11</v>
      </c>
      <c r="E10" s="5">
        <v>34000</v>
      </c>
      <c r="F10" s="5">
        <v>43388</v>
      </c>
      <c r="G10" s="5">
        <v>43387.98</v>
      </c>
      <c r="H10" s="5">
        <f>G10/F10*100</f>
        <v>99.999953904305343</v>
      </c>
      <c r="I10" s="6">
        <f t="shared" si="0"/>
        <v>0.21185236544386557</v>
      </c>
    </row>
    <row r="11" spans="2:15" ht="18.600000000000001" customHeight="1" x14ac:dyDescent="0.25">
      <c r="B11" s="11" t="s">
        <v>12</v>
      </c>
      <c r="C11" s="11"/>
      <c r="D11" s="12" t="s">
        <v>13</v>
      </c>
      <c r="E11" s="13"/>
      <c r="F11" s="34">
        <v>0</v>
      </c>
      <c r="G11" s="34"/>
      <c r="H11" s="34"/>
      <c r="I11" s="6">
        <f t="shared" si="0"/>
        <v>0</v>
      </c>
    </row>
    <row r="12" spans="2:15" ht="19.899999999999999" customHeight="1" x14ac:dyDescent="0.25">
      <c r="B12" s="11" t="s">
        <v>14</v>
      </c>
      <c r="C12" s="11"/>
      <c r="D12" s="12" t="s">
        <v>15</v>
      </c>
      <c r="E12" s="5"/>
      <c r="F12" s="34">
        <v>0</v>
      </c>
      <c r="G12" s="34"/>
      <c r="H12" s="34"/>
      <c r="I12" s="6">
        <f t="shared" si="0"/>
        <v>0</v>
      </c>
    </row>
    <row r="13" spans="2:15" x14ac:dyDescent="0.25">
      <c r="B13" s="11" t="s">
        <v>16</v>
      </c>
      <c r="C13" s="11"/>
      <c r="D13" s="12" t="s">
        <v>17</v>
      </c>
      <c r="E13" s="13"/>
      <c r="F13" s="34">
        <v>0</v>
      </c>
      <c r="G13" s="34"/>
      <c r="H13" s="34"/>
      <c r="I13" s="6">
        <f t="shared" si="0"/>
        <v>0</v>
      </c>
    </row>
    <row r="14" spans="2:15" ht="18.600000000000001" customHeight="1" x14ac:dyDescent="0.25">
      <c r="B14" s="11" t="s">
        <v>18</v>
      </c>
      <c r="C14" s="11"/>
      <c r="D14" s="12" t="s">
        <v>19</v>
      </c>
      <c r="E14" s="5">
        <v>35000</v>
      </c>
      <c r="F14" s="5">
        <v>28050</v>
      </c>
      <c r="G14" s="5">
        <v>28886.87</v>
      </c>
      <c r="H14" s="5">
        <f>G14/F14*100</f>
        <v>102.98349376114082</v>
      </c>
      <c r="I14" s="6">
        <f t="shared" si="0"/>
        <v>0.13696088436204548</v>
      </c>
      <c r="J14" s="54"/>
      <c r="K14" s="55"/>
      <c r="L14" s="55"/>
      <c r="M14" s="55"/>
      <c r="N14" s="55"/>
      <c r="O14" s="55"/>
    </row>
    <row r="15" spans="2:15" ht="26.45" customHeight="1" x14ac:dyDescent="0.25">
      <c r="B15" s="51"/>
      <c r="C15" s="51"/>
      <c r="D15" s="14" t="s">
        <v>20</v>
      </c>
      <c r="E15" s="15">
        <f>SUM(E6+E9+E10+E14)</f>
        <v>196000</v>
      </c>
      <c r="F15" s="28">
        <f>SUM(F6+F9+F10+F14)</f>
        <v>204803</v>
      </c>
      <c r="G15" s="28">
        <f>SUM(G6,G9,G10,G14)</f>
        <v>202321.7</v>
      </c>
      <c r="H15" s="28">
        <f>G15/F15*100</f>
        <v>98.788445481755645</v>
      </c>
      <c r="I15" s="16">
        <v>1</v>
      </c>
    </row>
    <row r="16" spans="2:15" x14ac:dyDescent="0.25">
      <c r="B16" s="17"/>
      <c r="C16" s="18"/>
      <c r="D16" s="19"/>
      <c r="E16" s="19"/>
      <c r="I16" s="19"/>
    </row>
    <row r="17" spans="2:10" x14ac:dyDescent="0.25">
      <c r="B17" s="20"/>
      <c r="C17" s="20"/>
      <c r="D17" s="21"/>
      <c r="E17" s="19"/>
      <c r="I17" s="21"/>
    </row>
    <row r="18" spans="2:10" ht="14.45" customHeight="1" x14ac:dyDescent="0.25">
      <c r="B18" s="52"/>
      <c r="C18" s="52"/>
      <c r="D18" s="48" t="s">
        <v>21</v>
      </c>
      <c r="E18" s="48" t="s">
        <v>76</v>
      </c>
      <c r="F18" s="56" t="s">
        <v>77</v>
      </c>
      <c r="G18" s="58" t="s">
        <v>78</v>
      </c>
      <c r="H18" s="60"/>
      <c r="I18" s="53" t="s">
        <v>1</v>
      </c>
    </row>
    <row r="19" spans="2:10" ht="30.6" customHeight="1" x14ac:dyDescent="0.25">
      <c r="B19" s="52"/>
      <c r="C19" s="52"/>
      <c r="D19" s="48"/>
      <c r="E19" s="48"/>
      <c r="F19" s="56"/>
      <c r="G19" s="59"/>
      <c r="H19" s="61"/>
      <c r="I19" s="53"/>
    </row>
    <row r="20" spans="2:10" ht="25.15" customHeight="1" x14ac:dyDescent="0.25">
      <c r="B20" s="3" t="s">
        <v>2</v>
      </c>
      <c r="C20" s="3"/>
      <c r="D20" s="4" t="s">
        <v>22</v>
      </c>
      <c r="E20" s="36">
        <v>6000</v>
      </c>
      <c r="F20" s="40">
        <v>0</v>
      </c>
      <c r="G20" s="47"/>
      <c r="H20" s="47"/>
      <c r="I20" s="6">
        <f t="shared" ref="I20" si="1">F20/$F$15</f>
        <v>0</v>
      </c>
    </row>
    <row r="21" spans="2:10" ht="43.9" customHeight="1" x14ac:dyDescent="0.25">
      <c r="B21" s="7"/>
      <c r="C21" s="7" t="s">
        <v>4</v>
      </c>
      <c r="D21" s="8" t="s">
        <v>23</v>
      </c>
      <c r="E21" s="37">
        <v>6000</v>
      </c>
      <c r="F21" s="39">
        <v>0</v>
      </c>
      <c r="G21" s="39"/>
      <c r="H21" s="39"/>
      <c r="I21" s="44">
        <f t="shared" ref="I21:I23" si="2">F21/$E$51</f>
        <v>0</v>
      </c>
    </row>
    <row r="22" spans="2:10" ht="22.15" customHeight="1" x14ac:dyDescent="0.25">
      <c r="B22" s="10"/>
      <c r="C22" s="7" t="s">
        <v>6</v>
      </c>
      <c r="D22" s="8" t="s">
        <v>24</v>
      </c>
      <c r="E22" s="23"/>
      <c r="F22" s="30"/>
      <c r="G22" s="30"/>
      <c r="H22" s="30"/>
      <c r="I22" s="44">
        <f t="shared" si="2"/>
        <v>0</v>
      </c>
    </row>
    <row r="23" spans="2:10" ht="28.15" customHeight="1" x14ac:dyDescent="0.25">
      <c r="B23" s="7"/>
      <c r="C23" s="7" t="s">
        <v>25</v>
      </c>
      <c r="D23" s="8" t="s">
        <v>26</v>
      </c>
      <c r="E23" s="24"/>
      <c r="F23" s="30"/>
      <c r="G23" s="30"/>
      <c r="H23" s="30"/>
      <c r="I23" s="44">
        <f t="shared" si="2"/>
        <v>0</v>
      </c>
    </row>
    <row r="24" spans="2:10" ht="20.45" customHeight="1" x14ac:dyDescent="0.25">
      <c r="B24" s="3" t="s">
        <v>27</v>
      </c>
      <c r="C24" s="3"/>
      <c r="D24" s="4" t="s">
        <v>28</v>
      </c>
      <c r="E24" s="5">
        <f>SUM(E25:E29)</f>
        <v>118000</v>
      </c>
      <c r="F24" s="42">
        <v>126944</v>
      </c>
      <c r="G24" s="42">
        <f>SUM(G25:G29)</f>
        <v>130071</v>
      </c>
      <c r="H24" s="42">
        <f>G24/F24*100</f>
        <v>102.46329089992439</v>
      </c>
      <c r="I24" s="25">
        <f>F24/$E$51</f>
        <v>0.66116666666666668</v>
      </c>
      <c r="J24" s="43"/>
    </row>
    <row r="25" spans="2:10" ht="27.6" customHeight="1" x14ac:dyDescent="0.25">
      <c r="B25" s="10"/>
      <c r="C25" s="7" t="s">
        <v>29</v>
      </c>
      <c r="D25" s="8" t="s">
        <v>30</v>
      </c>
      <c r="E25" s="24"/>
      <c r="F25" s="30"/>
      <c r="G25" s="30"/>
      <c r="H25" s="30"/>
      <c r="I25" s="44">
        <f t="shared" ref="I25:I51" si="3">F25/$E$51</f>
        <v>0</v>
      </c>
    </row>
    <row r="26" spans="2:10" ht="20.45" customHeight="1" x14ac:dyDescent="0.25">
      <c r="B26" s="7"/>
      <c r="C26" s="7" t="s">
        <v>31</v>
      </c>
      <c r="D26" s="8" t="s">
        <v>32</v>
      </c>
      <c r="E26" s="24"/>
      <c r="F26" s="30"/>
      <c r="G26" s="30"/>
      <c r="H26" s="30"/>
      <c r="I26" s="44">
        <f t="shared" si="3"/>
        <v>0</v>
      </c>
    </row>
    <row r="27" spans="2:10" ht="19.149999999999999" customHeight="1" x14ac:dyDescent="0.25">
      <c r="B27" s="7"/>
      <c r="C27" s="7" t="s">
        <v>33</v>
      </c>
      <c r="D27" s="8" t="s">
        <v>34</v>
      </c>
      <c r="E27" s="9">
        <v>116000</v>
      </c>
      <c r="F27" s="35">
        <v>121614</v>
      </c>
      <c r="G27" s="35">
        <v>125821</v>
      </c>
      <c r="H27" s="35">
        <f>G27/F27*100</f>
        <v>103.45930567204434</v>
      </c>
      <c r="I27" s="44">
        <f t="shared" si="3"/>
        <v>0.63340624999999995</v>
      </c>
      <c r="J27" s="43"/>
    </row>
    <row r="28" spans="2:10" ht="16.899999999999999" customHeight="1" x14ac:dyDescent="0.25">
      <c r="B28" s="7"/>
      <c r="C28" s="7" t="s">
        <v>35</v>
      </c>
      <c r="D28" s="8" t="s">
        <v>36</v>
      </c>
      <c r="E28" s="24"/>
      <c r="F28" s="30"/>
      <c r="G28" s="30"/>
      <c r="H28" s="30"/>
      <c r="I28" s="44">
        <f t="shared" si="3"/>
        <v>0</v>
      </c>
    </row>
    <row r="29" spans="2:10" ht="19.149999999999999" customHeight="1" x14ac:dyDescent="0.25">
      <c r="B29" s="7"/>
      <c r="C29" s="7" t="s">
        <v>37</v>
      </c>
      <c r="D29" s="8" t="s">
        <v>38</v>
      </c>
      <c r="E29" s="9">
        <v>2000</v>
      </c>
      <c r="F29" s="39">
        <v>5330</v>
      </c>
      <c r="G29" s="39">
        <v>4250</v>
      </c>
      <c r="H29" s="39">
        <f>G29/F29*100</f>
        <v>79.737335834896811</v>
      </c>
      <c r="I29" s="44">
        <f t="shared" si="3"/>
        <v>2.7760416666666666E-2</v>
      </c>
    </row>
    <row r="30" spans="2:10" ht="21.6" customHeight="1" x14ac:dyDescent="0.25">
      <c r="B30" s="3" t="s">
        <v>10</v>
      </c>
      <c r="C30" s="3"/>
      <c r="D30" s="4" t="s">
        <v>39</v>
      </c>
      <c r="E30" s="5">
        <f>SUM(E33+E34+E36+E37+E35)</f>
        <v>29000</v>
      </c>
      <c r="F30" s="42">
        <f>SUM(F31:F37)</f>
        <v>31595</v>
      </c>
      <c r="G30" s="42">
        <f>SUM(G31:G37)</f>
        <v>32011.090000000004</v>
      </c>
      <c r="H30" s="42">
        <f>G30/F30*100</f>
        <v>101.31694888431714</v>
      </c>
      <c r="I30" s="25">
        <f t="shared" si="3"/>
        <v>0.16455729166666666</v>
      </c>
    </row>
    <row r="31" spans="2:10" ht="24" customHeight="1" x14ac:dyDescent="0.25">
      <c r="B31" s="24"/>
      <c r="C31" s="7" t="s">
        <v>40</v>
      </c>
      <c r="D31" s="8" t="s">
        <v>41</v>
      </c>
      <c r="E31" s="24">
        <v>1000</v>
      </c>
      <c r="F31" s="39">
        <v>0</v>
      </c>
      <c r="G31" s="39"/>
      <c r="H31" s="39"/>
      <c r="I31" s="44">
        <f t="shared" si="3"/>
        <v>0</v>
      </c>
    </row>
    <row r="32" spans="2:10" ht="30" customHeight="1" x14ac:dyDescent="0.25">
      <c r="B32" s="7"/>
      <c r="C32" s="7" t="s">
        <v>42</v>
      </c>
      <c r="D32" s="8" t="s">
        <v>43</v>
      </c>
      <c r="E32" s="24"/>
      <c r="F32" s="30"/>
      <c r="G32" s="30"/>
      <c r="H32" s="30"/>
      <c r="I32" s="44">
        <f t="shared" si="3"/>
        <v>0</v>
      </c>
    </row>
    <row r="33" spans="2:9" ht="22.9" customHeight="1" x14ac:dyDescent="0.25">
      <c r="B33" s="10"/>
      <c r="C33" s="7" t="s">
        <v>44</v>
      </c>
      <c r="D33" s="8" t="s">
        <v>45</v>
      </c>
      <c r="E33" s="9">
        <v>1000</v>
      </c>
      <c r="F33" s="39">
        <v>2450</v>
      </c>
      <c r="G33" s="39">
        <v>2502.81</v>
      </c>
      <c r="H33" s="39">
        <f>G33/F33*100</f>
        <v>102.15551020408162</v>
      </c>
      <c r="I33" s="44">
        <f t="shared" si="3"/>
        <v>1.2760416666666666E-2</v>
      </c>
    </row>
    <row r="34" spans="2:9" ht="21.6" customHeight="1" x14ac:dyDescent="0.25">
      <c r="B34" s="10"/>
      <c r="C34" s="7" t="s">
        <v>46</v>
      </c>
      <c r="D34" s="8" t="s">
        <v>47</v>
      </c>
      <c r="E34" s="9">
        <v>1500</v>
      </c>
      <c r="F34" s="39">
        <v>1602</v>
      </c>
      <c r="G34" s="46">
        <v>1298.3499999999999</v>
      </c>
      <c r="H34" s="46">
        <f>G34/F34*100</f>
        <v>81.045568039950055</v>
      </c>
      <c r="I34" s="44">
        <f t="shared" si="3"/>
        <v>8.3437500000000005E-3</v>
      </c>
    </row>
    <row r="35" spans="2:9" ht="22.15" customHeight="1" x14ac:dyDescent="0.25">
      <c r="B35" s="10"/>
      <c r="C35" s="7" t="s">
        <v>48</v>
      </c>
      <c r="D35" s="8" t="s">
        <v>49</v>
      </c>
      <c r="E35" s="9">
        <v>500</v>
      </c>
      <c r="F35" s="39">
        <v>0</v>
      </c>
      <c r="G35" s="39"/>
      <c r="H35" s="39"/>
      <c r="I35" s="44">
        <f t="shared" si="3"/>
        <v>0</v>
      </c>
    </row>
    <row r="36" spans="2:9" ht="19.899999999999999" customHeight="1" x14ac:dyDescent="0.25">
      <c r="B36" s="10"/>
      <c r="C36" s="7" t="s">
        <v>50</v>
      </c>
      <c r="D36" s="8" t="s">
        <v>51</v>
      </c>
      <c r="E36" s="9">
        <v>23000</v>
      </c>
      <c r="F36" s="41">
        <v>24108</v>
      </c>
      <c r="G36" s="41">
        <v>23919.08</v>
      </c>
      <c r="H36" s="41">
        <f>G36/F36*100</f>
        <v>99.216359714617568</v>
      </c>
      <c r="I36" s="44">
        <f t="shared" si="3"/>
        <v>0.12556249999999999</v>
      </c>
    </row>
    <row r="37" spans="2:9" ht="23.45" customHeight="1" x14ac:dyDescent="0.25">
      <c r="B37" s="26"/>
      <c r="C37" s="7" t="s">
        <v>52</v>
      </c>
      <c r="D37" s="8" t="s">
        <v>53</v>
      </c>
      <c r="E37" s="9">
        <v>3000</v>
      </c>
      <c r="F37" s="39">
        <v>3435</v>
      </c>
      <c r="G37" s="39">
        <v>4290.8500000000004</v>
      </c>
      <c r="H37" s="39">
        <f>G37/F37*100</f>
        <v>124.9155749636099</v>
      </c>
      <c r="I37" s="44">
        <f t="shared" si="3"/>
        <v>1.7890625E-2</v>
      </c>
    </row>
    <row r="38" spans="2:9" ht="23.45" customHeight="1" x14ac:dyDescent="0.25">
      <c r="B38" s="3" t="s">
        <v>12</v>
      </c>
      <c r="C38" s="3"/>
      <c r="D38" s="4" t="s">
        <v>54</v>
      </c>
      <c r="E38" s="5">
        <v>2000</v>
      </c>
      <c r="F38" s="42">
        <f>SUM(F39:F41)</f>
        <v>1829</v>
      </c>
      <c r="G38" s="42">
        <f>SUM(G41)</f>
        <v>1829</v>
      </c>
      <c r="H38" s="42">
        <f>G38/F38*100</f>
        <v>100</v>
      </c>
      <c r="I38" s="25">
        <f t="shared" si="3"/>
        <v>9.526041666666667E-3</v>
      </c>
    </row>
    <row r="39" spans="2:9" ht="21" customHeight="1" x14ac:dyDescent="0.25">
      <c r="B39" s="7"/>
      <c r="C39" s="7" t="s">
        <v>55</v>
      </c>
      <c r="D39" s="8" t="s">
        <v>56</v>
      </c>
      <c r="E39" s="24"/>
      <c r="F39" s="30"/>
      <c r="G39" s="30"/>
      <c r="H39" s="30"/>
      <c r="I39" s="44">
        <f t="shared" si="3"/>
        <v>0</v>
      </c>
    </row>
    <row r="40" spans="2:9" ht="18.600000000000001" customHeight="1" x14ac:dyDescent="0.25">
      <c r="B40" s="7"/>
      <c r="C40" s="7" t="s">
        <v>57</v>
      </c>
      <c r="D40" s="8" t="s">
        <v>58</v>
      </c>
      <c r="E40" s="24"/>
      <c r="F40" s="30"/>
      <c r="G40" s="30"/>
      <c r="H40" s="30"/>
      <c r="I40" s="44">
        <f t="shared" si="3"/>
        <v>0</v>
      </c>
    </row>
    <row r="41" spans="2:9" ht="20.45" customHeight="1" x14ac:dyDescent="0.25">
      <c r="B41" s="24"/>
      <c r="C41" s="7" t="s">
        <v>59</v>
      </c>
      <c r="D41" s="8" t="s">
        <v>60</v>
      </c>
      <c r="E41" s="9">
        <v>2000</v>
      </c>
      <c r="F41" s="39">
        <v>1829</v>
      </c>
      <c r="G41" s="46">
        <v>1829</v>
      </c>
      <c r="H41" s="46">
        <f>G41/F41*100</f>
        <v>100</v>
      </c>
      <c r="I41" s="44">
        <f t="shared" si="3"/>
        <v>9.526041666666667E-3</v>
      </c>
    </row>
    <row r="42" spans="2:9" ht="20.45" customHeight="1" x14ac:dyDescent="0.25">
      <c r="B42" s="3" t="s">
        <v>14</v>
      </c>
      <c r="C42" s="3"/>
      <c r="D42" s="4" t="s">
        <v>61</v>
      </c>
      <c r="E42" s="22"/>
      <c r="F42" s="31"/>
      <c r="G42" s="31"/>
      <c r="H42" s="31"/>
      <c r="I42" s="25">
        <f t="shared" si="3"/>
        <v>0</v>
      </c>
    </row>
    <row r="43" spans="2:9" ht="21" customHeight="1" x14ac:dyDescent="0.25">
      <c r="B43" s="7"/>
      <c r="C43" s="7" t="s">
        <v>62</v>
      </c>
      <c r="D43" s="8" t="s">
        <v>63</v>
      </c>
      <c r="E43" s="24"/>
      <c r="F43" s="30"/>
      <c r="G43" s="30"/>
      <c r="H43" s="30"/>
      <c r="I43" s="44">
        <f t="shared" si="3"/>
        <v>0</v>
      </c>
    </row>
    <row r="44" spans="2:9" ht="20.45" customHeight="1" x14ac:dyDescent="0.25">
      <c r="B44" s="7"/>
      <c r="C44" s="7" t="s">
        <v>64</v>
      </c>
      <c r="D44" s="8" t="s">
        <v>65</v>
      </c>
      <c r="E44" s="24"/>
      <c r="F44" s="30"/>
      <c r="G44" s="30"/>
      <c r="H44" s="30"/>
      <c r="I44" s="44">
        <f t="shared" si="3"/>
        <v>0</v>
      </c>
    </row>
    <row r="45" spans="2:9" ht="26.45" customHeight="1" x14ac:dyDescent="0.25">
      <c r="B45" s="3" t="s">
        <v>16</v>
      </c>
      <c r="C45" s="3"/>
      <c r="D45" s="4" t="s">
        <v>66</v>
      </c>
      <c r="E45" s="5">
        <f>SUM(E46+E47)</f>
        <v>37000</v>
      </c>
      <c r="F45" s="42">
        <f>SUM(F46+F47)</f>
        <v>39550</v>
      </c>
      <c r="G45" s="42">
        <f>SUM(G46+G47)</f>
        <v>38282.97</v>
      </c>
      <c r="H45" s="42">
        <f>G45/F45*100</f>
        <v>96.796384323640964</v>
      </c>
      <c r="I45" s="25">
        <f t="shared" si="3"/>
        <v>0.20598958333333334</v>
      </c>
    </row>
    <row r="46" spans="2:9" ht="18.600000000000001" customHeight="1" x14ac:dyDescent="0.25">
      <c r="B46" s="7"/>
      <c r="C46" s="7" t="s">
        <v>67</v>
      </c>
      <c r="D46" s="8" t="s">
        <v>68</v>
      </c>
      <c r="E46" s="9">
        <v>28000</v>
      </c>
      <c r="F46" s="30">
        <v>29700</v>
      </c>
      <c r="G46" s="30">
        <v>29514.5</v>
      </c>
      <c r="H46" s="30">
        <f>G46/F46*100</f>
        <v>99.375420875420872</v>
      </c>
      <c r="I46" s="44">
        <f t="shared" si="3"/>
        <v>0.15468750000000001</v>
      </c>
    </row>
    <row r="47" spans="2:9" ht="22.9" customHeight="1" x14ac:dyDescent="0.25">
      <c r="B47" s="7"/>
      <c r="C47" s="7" t="s">
        <v>69</v>
      </c>
      <c r="D47" s="8" t="s">
        <v>70</v>
      </c>
      <c r="E47" s="9">
        <v>9000</v>
      </c>
      <c r="F47" s="39">
        <v>9850</v>
      </c>
      <c r="G47" s="39">
        <v>8768.4699999999993</v>
      </c>
      <c r="H47" s="39">
        <f>G47/F47*100</f>
        <v>89.019999999999982</v>
      </c>
      <c r="I47" s="44">
        <f t="shared" si="3"/>
        <v>5.1302083333333331E-2</v>
      </c>
    </row>
    <row r="48" spans="2:9" ht="22.15" customHeight="1" x14ac:dyDescent="0.25">
      <c r="B48" s="10"/>
      <c r="C48" s="7" t="s">
        <v>71</v>
      </c>
      <c r="D48" s="8" t="s">
        <v>72</v>
      </c>
      <c r="E48" s="24"/>
      <c r="F48" s="30"/>
      <c r="G48" s="30"/>
      <c r="H48" s="30"/>
      <c r="I48" s="44">
        <f t="shared" si="3"/>
        <v>0</v>
      </c>
    </row>
    <row r="49" spans="2:9" ht="20.45" customHeight="1" x14ac:dyDescent="0.25">
      <c r="B49" s="3" t="s">
        <v>18</v>
      </c>
      <c r="C49" s="3"/>
      <c r="D49" s="4" t="s">
        <v>73</v>
      </c>
      <c r="E49" s="27">
        <v>2000</v>
      </c>
      <c r="F49" s="31">
        <v>0</v>
      </c>
      <c r="G49" s="31"/>
      <c r="H49" s="31"/>
      <c r="I49" s="25">
        <f t="shared" si="3"/>
        <v>0</v>
      </c>
    </row>
    <row r="50" spans="2:9" ht="31.5" x14ac:dyDescent="0.25">
      <c r="B50" s="3" t="s">
        <v>74</v>
      </c>
      <c r="C50" s="3"/>
      <c r="D50" s="4" t="s">
        <v>75</v>
      </c>
      <c r="E50" s="38"/>
      <c r="F50" s="31"/>
      <c r="G50" s="31"/>
      <c r="H50" s="31"/>
      <c r="I50" s="25">
        <f t="shared" si="3"/>
        <v>0</v>
      </c>
    </row>
    <row r="51" spans="2:9" ht="26.45" customHeight="1" x14ac:dyDescent="0.25">
      <c r="B51" s="51"/>
      <c r="C51" s="51"/>
      <c r="D51" s="14" t="s">
        <v>20</v>
      </c>
      <c r="E51" s="15">
        <f>SUM(E45+E42+E38+E30+E24+E20)</f>
        <v>192000</v>
      </c>
      <c r="F51" s="33">
        <f>+F20+F24+F30+F38+F42+F45+F49+F50</f>
        <v>199918</v>
      </c>
      <c r="G51" s="33">
        <f>SUM(G24,G30,G38,G45)</f>
        <v>202194.06</v>
      </c>
      <c r="H51" s="33">
        <f>G51/F51*100</f>
        <v>101.13849678368129</v>
      </c>
      <c r="I51" s="32">
        <f t="shared" si="3"/>
        <v>1.0412395833333334</v>
      </c>
    </row>
    <row r="52" spans="2:9" x14ac:dyDescent="0.25">
      <c r="B52"/>
      <c r="C52"/>
      <c r="I52"/>
    </row>
    <row r="53" spans="2:9" x14ac:dyDescent="0.25">
      <c r="B53"/>
      <c r="C53"/>
      <c r="I53"/>
    </row>
    <row r="54" spans="2:9" ht="22.9" customHeight="1" x14ac:dyDescent="0.25">
      <c r="B54"/>
      <c r="C54"/>
      <c r="I54"/>
    </row>
    <row r="55" spans="2:9" ht="29.45" customHeight="1" x14ac:dyDescent="0.25">
      <c r="B55"/>
      <c r="C55"/>
      <c r="I55"/>
    </row>
    <row r="56" spans="2:9" ht="22.9" customHeight="1" x14ac:dyDescent="0.25">
      <c r="B56"/>
      <c r="C56"/>
      <c r="I56"/>
    </row>
    <row r="57" spans="2:9" ht="26.45" customHeight="1" x14ac:dyDescent="0.25">
      <c r="B57"/>
      <c r="C57"/>
      <c r="I57"/>
    </row>
    <row r="58" spans="2:9" x14ac:dyDescent="0.25">
      <c r="B58"/>
      <c r="C58"/>
      <c r="I58"/>
    </row>
    <row r="59" spans="2:9" ht="26.45" customHeight="1" x14ac:dyDescent="0.25">
      <c r="B59"/>
      <c r="C59"/>
      <c r="I59"/>
    </row>
  </sheetData>
  <mergeCells count="18">
    <mergeCell ref="I4:I5"/>
    <mergeCell ref="I18:I19"/>
    <mergeCell ref="J14:O14"/>
    <mergeCell ref="F18:F19"/>
    <mergeCell ref="F4:F5"/>
    <mergeCell ref="G4:G5"/>
    <mergeCell ref="G18:G19"/>
    <mergeCell ref="H4:H5"/>
    <mergeCell ref="B51:C51"/>
    <mergeCell ref="B4:B5"/>
    <mergeCell ref="B18:B19"/>
    <mergeCell ref="C4:C5"/>
    <mergeCell ref="C18:C19"/>
    <mergeCell ref="D4:D5"/>
    <mergeCell ref="D18:D19"/>
    <mergeCell ref="E4:E5"/>
    <mergeCell ref="E18:E19"/>
    <mergeCell ref="B15:C1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ColWidth="8.8554687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UGRINIC</dc:creator>
  <cp:lastModifiedBy>TZO TKON</cp:lastModifiedBy>
  <cp:lastPrinted>2024-11-04T09:40:34Z</cp:lastPrinted>
  <dcterms:created xsi:type="dcterms:W3CDTF">2023-11-21T09:52:00Z</dcterms:created>
  <dcterms:modified xsi:type="dcterms:W3CDTF">2026-03-24T12:04:22Z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C4DA47E8B81E4315AEF046758F5A181D_13</vt:lpwstr>
  </property>
  <property fmtid="{D5CDD505-2E9C-101B-9397-08002B2CF9AE}" pid="3" name="KSOProductBuildVer">
    <vt:lpwstr>1033-12.2.0.13306</vt:lpwstr>
  </property>
</Properties>
</file>